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120" windowWidth="22980" windowHeight="9210"/>
  </bookViews>
  <sheets>
    <sheet name="2018  Byrådets udvikl pulje " sheetId="11" r:id="rId1"/>
    <sheet name="Ark1" sheetId="6" r:id="rId2"/>
    <sheet name="Ark3" sheetId="8" r:id="rId3"/>
    <sheet name="Ark4" sheetId="9" r:id="rId4"/>
    <sheet name="Ark5" sheetId="10" r:id="rId5"/>
    <sheet name="2017  Byrådets udvikl pulje" sheetId="7" r:id="rId6"/>
    <sheet name="2016 Byrådets udvikl pulje " sheetId="5" r:id="rId7"/>
  </sheets>
  <definedNames>
    <definedName name="_xlnm.Print_Area" localSheetId="6">'2016 Byrådets udvikl pulje '!$A$1:$S$50</definedName>
    <definedName name="_xlnm.Print_Area" localSheetId="5">'2017  Byrådets udvikl pulje'!$A$1:$Q$47</definedName>
    <definedName name="_xlnm.Print_Area" localSheetId="0">'2018  Byrådets udvikl pulje '!$A$1:$Q$42</definedName>
  </definedNames>
  <calcPr calcId="152511"/>
</workbook>
</file>

<file path=xl/calcChain.xml><?xml version="1.0" encoding="utf-8"?>
<calcChain xmlns="http://schemas.openxmlformats.org/spreadsheetml/2006/main">
  <c r="G28" i="11" l="1"/>
  <c r="G27" i="11"/>
  <c r="F11" i="11" l="1"/>
  <c r="F31" i="11"/>
  <c r="Q8" i="11"/>
  <c r="Q42" i="11" s="1"/>
  <c r="O8" i="11"/>
  <c r="O42" i="11" s="1"/>
  <c r="M8" i="11"/>
  <c r="M42" i="11" s="1"/>
  <c r="E8" i="11"/>
  <c r="G10" i="11" s="1"/>
  <c r="G11" i="11" l="1"/>
  <c r="K8" i="11"/>
  <c r="K42" i="11" s="1"/>
  <c r="G12" i="11" l="1"/>
  <c r="G13" i="11" s="1"/>
  <c r="Q8" i="7"/>
  <c r="Q47" i="7" s="1"/>
  <c r="O8" i="7"/>
  <c r="O47" i="7" s="1"/>
  <c r="M8" i="7"/>
  <c r="M47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9" i="5" l="1"/>
  <c r="G10" i="5" s="1"/>
  <c r="G11" i="5" s="1"/>
  <c r="G12" i="5" s="1"/>
  <c r="G13" i="5" s="1"/>
  <c r="G14" i="5" s="1"/>
  <c r="G15" i="5" s="1"/>
  <c r="G24" i="7"/>
  <c r="G25" i="7" s="1"/>
  <c r="G26" i="7" l="1"/>
  <c r="G16" i="5"/>
  <c r="G27" i="7" l="1"/>
  <c r="G29" i="7" s="1"/>
  <c r="G30" i="7" s="1"/>
  <c r="G31" i="7" s="1"/>
  <c r="G32" i="7" s="1"/>
  <c r="G33" i="7" s="1"/>
  <c r="G34" i="7" s="1"/>
  <c r="G35" i="7" s="1"/>
  <c r="G36" i="7" s="1"/>
  <c r="K7" i="7" s="1"/>
  <c r="K8" i="7" s="1"/>
  <c r="K47" i="7" s="1"/>
  <c r="G17" i="5"/>
  <c r="F2" i="6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  <c r="G14" i="11"/>
  <c r="G15" i="11" s="1"/>
  <c r="G16" i="11" s="1"/>
  <c r="G17" i="11" s="1"/>
  <c r="G18" i="11" s="1"/>
  <c r="G19" i="11" s="1"/>
  <c r="G21" i="11" s="1"/>
  <c r="G22" i="11" s="1"/>
  <c r="G23" i="11" s="1"/>
  <c r="G24" i="11" s="1"/>
  <c r="G25" i="11" l="1"/>
  <c r="G26" i="11" s="1"/>
  <c r="G29" i="11" s="1"/>
  <c r="G30" i="11" s="1"/>
  <c r="G31" i="11" s="1"/>
  <c r="G32" i="11" s="1"/>
  <c r="G33" i="11" s="1"/>
</calcChain>
</file>

<file path=xl/sharedStrings.xml><?xml version="1.0" encoding="utf-8"?>
<sst xmlns="http://schemas.openxmlformats.org/spreadsheetml/2006/main" count="329" uniqueCount="177">
  <si>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</si>
  <si>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</si>
  <si>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</si>
  <si>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</si>
  <si>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</si>
  <si>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</si>
  <si>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</si>
  <si>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</si>
  <si>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</si>
  <si>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</si>
  <si>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</si>
  <si>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</si>
  <si>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</si>
  <si>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</si>
  <si>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</si>
  <si>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</si>
  <si>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</si>
  <si>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</si>
  <si>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</si>
  <si>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</si>
  <si>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</si>
  <si>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</si>
  <si>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</si>
  <si>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</si>
  <si>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</si>
  <si>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</si>
  <si>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</si>
  <si>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</si>
  <si>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</si>
  <si>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</si>
  <si>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</si>
  <si>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</si>
  <si>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</si>
  <si>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</si>
  <si>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</si>
  <si>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</si>
  <si>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</si>
  <si>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</si>
  <si>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</si>
  <si>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</si>
  <si>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</si>
  <si>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</si>
  <si>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</si>
  <si>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</si>
  <si>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</si>
  <si>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</si>
  <si>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</si>
  <si>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</si>
  <si>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</si>
  <si>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</si>
  <si>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</si>
  <si>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</si>
  <si>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</si>
  <si>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</si>
  <si>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</si>
  <si>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</si>
  <si>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</si>
  <si>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</si>
  <si>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</si>
  <si>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</si>
  <si>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</si>
  <si>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</si>
  <si>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</si>
  <si>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</si>
  <si>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</si>
  <si>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</si>
  <si>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</si>
  <si>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</si>
  <si>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</si>
  <si>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</si>
  <si>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</si>
  <si>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</si>
  <si>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</si>
  <si>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</si>
  <si>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</si>
  <si>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</si>
  <si>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</si>
  <si>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</si>
  <si>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</si>
  <si>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</si>
  <si>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</si>
  <si>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</si>
  <si>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</si>
  <si>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</si>
  <si>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</si>
  <si>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</si>
  <si>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</si>
  <si>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</si>
  <si>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</si>
  <si>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</si>
  <si>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</si>
  <si>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</si>
  <si>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</si>
  <si>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</si>
  <si>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</si>
  <si>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</si>
  <si>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</si>
  <si>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</si>
  <si>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</si>
  <si>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</si>
  <si>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</si>
  <si>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</si>
  <si>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</si>
  <si>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</si>
  <si>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</si>
  <si>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</si>
  <si>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</si>
  <si>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</si>
  <si>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</si>
  <si>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</si>
  <si>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</si>
  <si>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</si>
  <si>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</si>
  <si>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</si>
  <si>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</si>
  <si>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</si>
  <si>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</si>
  <si>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</si>
  <si>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</si>
  <si>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</si>
  <si>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</si>
  <si>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</si>
  <si>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</si>
  <si>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</si>
  <si>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</si>
  <si>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</si>
  <si>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</si>
  <si>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</si>
  <si>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</si>
  <si>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</si>
  <si>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</si>
  <si>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</si>
  <si>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</si>
  <si>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</si>
  <si>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</si>
  <si>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</si>
  <si>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</si>
  <si>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</si>
  <si>
    <t>Adm.tilsagn</t>
  </si>
  <si>
    <t>Samarbejdsaftale for projekt "Liv i landsbyerne gennem flere huse til udlejning til turister</t>
  </si>
  <si>
    <t>Projekt "Vestkytens Turismevækstklynge"</t>
  </si>
  <si>
    <t>667.01.302.05</t>
  </si>
  <si>
    <t>*</t>
  </si>
  <si>
    <t>17-13147</t>
  </si>
  <si>
    <t>Tilskud til Hjedding Mejeri som formidlings- &amp; mødested</t>
  </si>
  <si>
    <t>01.01.2018</t>
  </si>
  <si>
    <t>Vedtaget budget 2018</t>
  </si>
  <si>
    <t>Disponeret 2018</t>
  </si>
  <si>
    <t>Restbudget 2018</t>
  </si>
  <si>
    <t>364.69.699.04</t>
  </si>
  <si>
    <t>375.25.210.09</t>
  </si>
  <si>
    <t>053.45.810.09</t>
  </si>
  <si>
    <t>18-3550</t>
  </si>
  <si>
    <t>Kunstnernes sommerudstilling 2018</t>
  </si>
  <si>
    <t>Budgetovf fra tidligere år</t>
  </si>
  <si>
    <t>Vækstcentre på universiteter</t>
  </si>
  <si>
    <t>Medlemskab af Legoland Billund Resort</t>
  </si>
  <si>
    <t>651.01.</t>
  </si>
  <si>
    <t>Ølgod by, interaktiv app    skal dokumentere indsamling på 350.000 ultimo 2018</t>
  </si>
  <si>
    <t>131493-18</t>
  </si>
  <si>
    <t>667.</t>
  </si>
  <si>
    <t>131499-18</t>
  </si>
  <si>
    <t>131496-18</t>
  </si>
  <si>
    <t>131495-18</t>
  </si>
  <si>
    <t>Afslag til projekter</t>
  </si>
  <si>
    <t>Husrådet ved BCV ansøger om 33.000 kr. til udsmykning i de 9 mødelokaler</t>
  </si>
  <si>
    <t>Lunde Sogns menighedsråd ansøger om 4.200 kr. til 2 borde bænkesæt ved Lunde Barfred</t>
  </si>
  <si>
    <t>Visionspuljen -Charistian Anneberg ansøger om borde med  visionens logo, ved Dinner i det fri</t>
  </si>
  <si>
    <t>Visionspuljen -Kajakklubben Sydvest, flydebro ved ophalerpladsen for enden af kongsgårdsvej, Varde</t>
  </si>
  <si>
    <t>651.01</t>
  </si>
  <si>
    <t>Visionspuljen - støtteforening ved Lunden, shelters ved Lunden</t>
  </si>
  <si>
    <t>18-2806</t>
  </si>
  <si>
    <t>Pigefodbold, VIF - krav om at de spiller i ligaen</t>
  </si>
  <si>
    <t>18-10806</t>
  </si>
  <si>
    <t>Nyt scenegulv, Sand i Øjet, Oksbøl - ansøgt om 40.000 kr.</t>
  </si>
  <si>
    <t>18-9198</t>
  </si>
  <si>
    <t>Idræts om dagen, Outrup - ansøgt 18.000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</si>
</sst>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3" fontId="32" fillId="0" borderId="0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31" fillId="0" borderId="0" xfId="0" applyNumberFormat="1" applyFont="1" applyBorder="1"/>
    <xf numFmtId="3" fontId="33" fillId="0" borderId="0" xfId="0" applyNumberFormat="1" applyFont="1" applyBorder="1"/>
    <xf numFmtId="0" fontId="33" fillId="0" borderId="0" xfId="0" applyFont="1" applyBorder="1"/>
    <xf numFmtId="0" fontId="7" fillId="0" borderId="1" xfId="0" applyFont="1" applyBorder="1" applyAlignment="1">
      <alignment horizontal="center" wrapText="1"/>
    </xf>
    <xf numFmtId="0" fontId="18" fillId="0" borderId="0" xfId="0" applyFont="1"/>
    <xf numFmtId="0" fontId="34" fillId="0" borderId="0" xfId="0" applyFont="1"/>
    <xf numFmtId="0" fontId="15" fillId="0" borderId="0" xfId="0" applyFont="1"/>
    <xf numFmtId="0" fontId="29" fillId="0" borderId="0" xfId="0" applyFont="1"/>
    <xf numFmtId="14" fontId="32" fillId="0" borderId="0" xfId="0" applyNumberFormat="1" applyFont="1" applyAlignment="1">
      <alignment horizontal="center"/>
    </xf>
    <xf numFmtId="3" fontId="33" fillId="0" borderId="0" xfId="0" applyNumberFormat="1" applyFont="1"/>
    <xf numFmtId="0" fontId="32" fillId="0" borderId="0" xfId="0" applyFont="1" applyAlignment="1">
      <alignment horizontal="left"/>
    </xf>
    <xf numFmtId="4" fontId="2" fillId="0" borderId="0" xfId="0" applyNumberFormat="1" applyFont="1"/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3" workbookViewId="0">
      <selection activeCell="A22" sqref="A2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.85546875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43388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60" t="s">
        <v>146</v>
      </c>
      <c r="F4" s="160" t="s">
        <v>147</v>
      </c>
      <c r="G4" s="160" t="s">
        <v>148</v>
      </c>
      <c r="H4" s="29"/>
      <c r="I4" s="107"/>
      <c r="J4" s="41"/>
      <c r="K4" s="72">
        <v>2019</v>
      </c>
      <c r="L4" s="29"/>
      <c r="M4" s="78">
        <v>2020</v>
      </c>
      <c r="N4" s="29"/>
      <c r="O4" s="82">
        <v>2021</v>
      </c>
      <c r="P4" s="29"/>
      <c r="Q4" s="85">
        <v>2022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145</v>
      </c>
      <c r="C6" t="s">
        <v>22</v>
      </c>
      <c r="E6" s="4">
        <v>3188110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154</v>
      </c>
      <c r="D7" s="36"/>
      <c r="E7" s="37">
        <v>893078</v>
      </c>
      <c r="F7" s="2"/>
      <c r="G7" s="2"/>
      <c r="J7" s="30"/>
      <c r="K7" s="100"/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4081188</v>
      </c>
      <c r="F8" s="2"/>
      <c r="G8" s="2"/>
      <c r="J8" s="4"/>
      <c r="K8" s="73">
        <f>SUM(K6:K7)</f>
        <v>3188110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152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3581188</v>
      </c>
      <c r="H10" s="46" t="s">
        <v>142</v>
      </c>
      <c r="I10" s="44" t="s">
        <v>98</v>
      </c>
      <c r="J10" s="4"/>
      <c r="K10" s="73"/>
      <c r="L10" s="4"/>
      <c r="M10" s="152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46">
        <v>43005</v>
      </c>
      <c r="B11" s="147" t="s">
        <v>131</v>
      </c>
      <c r="C11" s="148" t="s">
        <v>130</v>
      </c>
      <c r="D11" s="159"/>
      <c r="E11" s="158"/>
      <c r="F11" s="157">
        <f>40000+40000</f>
        <v>80000</v>
      </c>
      <c r="G11" s="51">
        <f t="shared" ref="G11:G19" si="0">G10-F11</f>
        <v>3501188</v>
      </c>
      <c r="H11" s="46" t="s">
        <v>142</v>
      </c>
      <c r="I11" s="44" t="s">
        <v>117</v>
      </c>
      <c r="J11" s="4"/>
      <c r="K11" s="73"/>
      <c r="L11" s="4"/>
      <c r="M11" s="152"/>
      <c r="N11" s="4"/>
      <c r="O11" s="89"/>
      <c r="P11" s="4"/>
      <c r="Q11" s="90"/>
      <c r="R11" s="4"/>
      <c r="S11" s="4"/>
      <c r="T11" s="4"/>
    </row>
    <row r="12" spans="1:20" s="46" customFormat="1" x14ac:dyDescent="0.25">
      <c r="A12" s="43">
        <v>43005</v>
      </c>
      <c r="B12" s="44" t="s">
        <v>135</v>
      </c>
      <c r="C12" s="148" t="s">
        <v>134</v>
      </c>
      <c r="F12" s="126">
        <v>70000</v>
      </c>
      <c r="G12" s="51">
        <f t="shared" si="0"/>
        <v>3431188</v>
      </c>
      <c r="H12" s="46" t="s">
        <v>142</v>
      </c>
      <c r="I12" s="44" t="s">
        <v>149</v>
      </c>
      <c r="K12" s="161"/>
      <c r="M12" s="162"/>
      <c r="O12" s="163"/>
      <c r="Q12" s="164"/>
    </row>
    <row r="13" spans="1:20" s="46" customFormat="1" x14ac:dyDescent="0.25">
      <c r="A13" s="43">
        <v>42760</v>
      </c>
      <c r="B13" s="44" t="s">
        <v>105</v>
      </c>
      <c r="C13" s="140" t="s">
        <v>118</v>
      </c>
      <c r="F13" s="126">
        <v>50000</v>
      </c>
      <c r="G13" s="56">
        <f t="shared" si="0"/>
        <v>3381188</v>
      </c>
      <c r="H13" s="46" t="s">
        <v>142</v>
      </c>
      <c r="I13" s="44" t="s">
        <v>150</v>
      </c>
      <c r="J13" s="4"/>
      <c r="K13" s="161"/>
      <c r="L13" s="4"/>
      <c r="M13" s="152"/>
      <c r="N13" s="4"/>
      <c r="O13" s="89"/>
      <c r="P13" s="4"/>
      <c r="Q13" s="90"/>
      <c r="R13" s="4"/>
      <c r="S13" s="4"/>
      <c r="T13" s="4"/>
    </row>
    <row r="14" spans="1:20" s="46" customFormat="1" x14ac:dyDescent="0.25">
      <c r="A14" s="43">
        <v>42760</v>
      </c>
      <c r="B14" s="44" t="s">
        <v>105</v>
      </c>
      <c r="C14" s="140" t="s">
        <v>109</v>
      </c>
      <c r="F14" s="126">
        <v>25000</v>
      </c>
      <c r="G14" s="56">
        <f t="shared" si="0"/>
        <v>3356188</v>
      </c>
      <c r="H14" s="46" t="s">
        <v>142</v>
      </c>
      <c r="I14" s="44" t="s">
        <v>150</v>
      </c>
      <c r="J14" s="4"/>
      <c r="K14" s="161"/>
      <c r="L14" s="4"/>
      <c r="M14" s="152"/>
      <c r="N14" s="4"/>
      <c r="O14" s="89"/>
      <c r="P14" s="4"/>
      <c r="Q14" s="90"/>
      <c r="R14" s="4"/>
      <c r="S14" s="4"/>
      <c r="T14" s="4"/>
    </row>
    <row r="15" spans="1:20" s="46" customFormat="1" x14ac:dyDescent="0.25">
      <c r="A15" s="43">
        <v>42613</v>
      </c>
      <c r="B15" s="44" t="s">
        <v>123</v>
      </c>
      <c r="C15" s="49" t="s">
        <v>51</v>
      </c>
      <c r="E15" s="4"/>
      <c r="F15" s="126">
        <v>106000</v>
      </c>
      <c r="G15" s="56">
        <f t="shared" si="0"/>
        <v>3250188</v>
      </c>
      <c r="H15" s="4" t="s">
        <v>142</v>
      </c>
      <c r="I15" s="109" t="s">
        <v>151</v>
      </c>
      <c r="J15" s="4"/>
      <c r="K15" s="73"/>
      <c r="L15" s="4"/>
      <c r="M15" s="152"/>
      <c r="N15" s="4"/>
      <c r="O15" s="89"/>
      <c r="P15" s="4"/>
      <c r="Q15" s="90"/>
      <c r="R15" s="4"/>
      <c r="S15" s="4"/>
      <c r="T15" s="4"/>
    </row>
    <row r="16" spans="1:20" s="46" customFormat="1" x14ac:dyDescent="0.25">
      <c r="A16" s="43">
        <v>42704</v>
      </c>
      <c r="B16" s="44" t="s">
        <v>110</v>
      </c>
      <c r="C16" s="46" t="s">
        <v>140</v>
      </c>
      <c r="E16" s="4"/>
      <c r="F16" s="126">
        <v>562500</v>
      </c>
      <c r="G16" s="56">
        <f t="shared" si="0"/>
        <v>2687688</v>
      </c>
      <c r="H16" s="46" t="s">
        <v>142</v>
      </c>
      <c r="I16" s="109" t="s">
        <v>122</v>
      </c>
      <c r="J16" s="4"/>
      <c r="K16" s="161"/>
      <c r="L16" s="4"/>
      <c r="M16" s="152"/>
      <c r="N16" s="4"/>
      <c r="O16" s="89"/>
      <c r="P16" s="4"/>
      <c r="Q16" s="90"/>
      <c r="R16" s="4"/>
      <c r="S16" s="4"/>
      <c r="T16" s="4"/>
    </row>
    <row r="17" spans="1:20" ht="30" x14ac:dyDescent="0.25">
      <c r="A17" s="47">
        <v>42613</v>
      </c>
      <c r="B17" s="53" t="s">
        <v>38</v>
      </c>
      <c r="C17" s="62" t="s">
        <v>15</v>
      </c>
      <c r="D17" s="155"/>
      <c r="E17" s="155"/>
      <c r="F17" s="128">
        <v>195000</v>
      </c>
      <c r="G17" s="56">
        <f t="shared" si="0"/>
        <v>2492688</v>
      </c>
      <c r="H17" s="46" t="s">
        <v>142</v>
      </c>
      <c r="I17" s="53" t="s">
        <v>100</v>
      </c>
      <c r="J17" s="56"/>
      <c r="K17" s="97">
        <v>195000</v>
      </c>
      <c r="L17" s="4"/>
      <c r="M17" s="153"/>
      <c r="N17" s="4"/>
      <c r="O17" s="89"/>
      <c r="P17" s="4"/>
      <c r="Q17" s="90"/>
      <c r="R17" s="2"/>
      <c r="S17" s="2"/>
      <c r="T17" s="2"/>
    </row>
    <row r="18" spans="1:20" x14ac:dyDescent="0.25">
      <c r="A18" s="47">
        <v>43222</v>
      </c>
      <c r="B18" s="53" t="s">
        <v>152</v>
      </c>
      <c r="C18" s="62" t="s">
        <v>104</v>
      </c>
      <c r="D18" s="155"/>
      <c r="E18" s="155"/>
      <c r="F18" s="128">
        <v>20000</v>
      </c>
      <c r="G18" s="56">
        <f t="shared" si="0"/>
        <v>2472688</v>
      </c>
      <c r="H18" s="46" t="s">
        <v>142</v>
      </c>
      <c r="I18" s="53" t="s">
        <v>2</v>
      </c>
      <c r="J18" s="56"/>
      <c r="K18" s="97"/>
      <c r="L18" s="4"/>
      <c r="M18" s="153"/>
      <c r="N18" s="4"/>
      <c r="O18" s="89"/>
      <c r="P18" s="4"/>
      <c r="Q18" s="90"/>
      <c r="R18" s="2"/>
      <c r="S18" s="2"/>
      <c r="T18" s="2"/>
    </row>
    <row r="19" spans="1:20" x14ac:dyDescent="0.25">
      <c r="A19" s="47"/>
      <c r="B19" s="53"/>
      <c r="C19" s="62" t="s">
        <v>153</v>
      </c>
      <c r="D19" s="155"/>
      <c r="E19" s="155"/>
      <c r="F19" s="128">
        <v>20000</v>
      </c>
      <c r="G19" s="56">
        <f t="shared" si="0"/>
        <v>2452688</v>
      </c>
      <c r="H19" s="46" t="s">
        <v>142</v>
      </c>
      <c r="I19" s="53" t="s">
        <v>2</v>
      </c>
      <c r="J19" s="56"/>
      <c r="K19" s="97"/>
      <c r="L19" s="4"/>
      <c r="M19" s="153"/>
      <c r="N19" s="4"/>
      <c r="O19" s="89"/>
      <c r="P19" s="4"/>
      <c r="Q19" s="90"/>
      <c r="R19" s="2"/>
      <c r="S19" s="2"/>
      <c r="T19" s="2"/>
    </row>
    <row r="20" spans="1:20" s="23" customFormat="1" x14ac:dyDescent="0.25">
      <c r="A20" s="127"/>
      <c r="B20" s="132" t="s">
        <v>115</v>
      </c>
      <c r="E20" s="39"/>
      <c r="F20" s="39"/>
      <c r="G20" s="39"/>
      <c r="I20" s="111"/>
      <c r="J20" s="38"/>
      <c r="K20" s="73"/>
      <c r="L20" s="38"/>
      <c r="M20" s="152"/>
      <c r="N20" s="38"/>
      <c r="O20" s="38"/>
      <c r="P20" s="38"/>
      <c r="Q20" s="38"/>
      <c r="R20" s="39"/>
      <c r="S20" s="39"/>
      <c r="T20" s="39"/>
    </row>
    <row r="21" spans="1:20" s="130" customFormat="1" x14ac:dyDescent="0.25">
      <c r="A21" s="165">
        <v>43341</v>
      </c>
      <c r="B21" s="167" t="s">
        <v>159</v>
      </c>
      <c r="C21" s="130" t="s">
        <v>158</v>
      </c>
      <c r="E21" s="138"/>
      <c r="G21" s="138">
        <f>G19-K21</f>
        <v>2392688</v>
      </c>
      <c r="I21" s="129" t="s">
        <v>160</v>
      </c>
      <c r="J21" s="166"/>
      <c r="K21" s="151">
        <v>60000</v>
      </c>
      <c r="L21" s="166"/>
      <c r="M21" s="166"/>
      <c r="N21" s="166"/>
      <c r="O21" s="166"/>
      <c r="P21" s="166"/>
      <c r="Q21" s="166"/>
      <c r="R21" s="138"/>
      <c r="S21" s="138"/>
      <c r="T21" s="138"/>
    </row>
    <row r="22" spans="1:20" s="130" customFormat="1" x14ac:dyDescent="0.25">
      <c r="A22" s="165">
        <v>43341</v>
      </c>
      <c r="B22" s="167" t="s">
        <v>161</v>
      </c>
      <c r="C22" s="130" t="s">
        <v>155</v>
      </c>
      <c r="E22" s="138"/>
      <c r="F22" s="138">
        <v>106250</v>
      </c>
      <c r="G22" s="138">
        <f>G21-F22</f>
        <v>2286438</v>
      </c>
      <c r="I22" s="129" t="s">
        <v>160</v>
      </c>
      <c r="J22" s="166"/>
      <c r="K22" s="73"/>
      <c r="L22" s="166"/>
      <c r="M22" s="166"/>
      <c r="N22" s="166"/>
      <c r="O22" s="166"/>
      <c r="P22" s="166"/>
      <c r="Q22" s="166"/>
      <c r="R22" s="138"/>
      <c r="S22" s="138"/>
      <c r="T22" s="138"/>
    </row>
    <row r="23" spans="1:20" s="130" customFormat="1" x14ac:dyDescent="0.25">
      <c r="A23" s="165">
        <v>43341</v>
      </c>
      <c r="B23" s="167" t="s">
        <v>162</v>
      </c>
      <c r="C23" s="130" t="s">
        <v>156</v>
      </c>
      <c r="E23" s="138"/>
      <c r="G23" s="138">
        <f>G22-K23</f>
        <v>1786438</v>
      </c>
      <c r="I23" s="129" t="s">
        <v>98</v>
      </c>
      <c r="J23" s="166"/>
      <c r="K23" s="151">
        <v>500000</v>
      </c>
      <c r="L23" s="166"/>
      <c r="M23" s="166"/>
      <c r="N23" s="166"/>
      <c r="O23" s="166"/>
      <c r="P23" s="166"/>
      <c r="Q23" s="166"/>
      <c r="R23" s="138"/>
      <c r="S23" s="138"/>
      <c r="T23" s="138"/>
    </row>
    <row r="24" spans="1:20" s="130" customFormat="1" ht="29.25" customHeight="1" x14ac:dyDescent="0.25">
      <c r="A24" s="165">
        <v>43341</v>
      </c>
      <c r="B24" s="167" t="s">
        <v>163</v>
      </c>
      <c r="C24" s="170" t="s">
        <v>167</v>
      </c>
      <c r="D24" s="170"/>
      <c r="E24" s="170"/>
      <c r="F24" s="138">
        <v>10000</v>
      </c>
      <c r="G24" s="138">
        <f t="shared" ref="G24:G27" si="1">G23-F24</f>
        <v>1776438</v>
      </c>
      <c r="I24" s="129" t="s">
        <v>157</v>
      </c>
      <c r="J24" s="166"/>
      <c r="K24" s="166"/>
      <c r="L24" s="166"/>
      <c r="M24" s="166"/>
      <c r="N24" s="166"/>
      <c r="O24" s="166"/>
      <c r="P24" s="166"/>
      <c r="Q24" s="166"/>
      <c r="R24" s="138"/>
      <c r="S24" s="138"/>
      <c r="T24" s="138"/>
    </row>
    <row r="25" spans="1:20" s="130" customFormat="1" ht="33.75" customHeight="1" x14ac:dyDescent="0.25">
      <c r="A25" s="165">
        <v>43341</v>
      </c>
      <c r="B25" s="167" t="s">
        <v>163</v>
      </c>
      <c r="C25" s="170" t="s">
        <v>168</v>
      </c>
      <c r="D25" s="170"/>
      <c r="E25" s="170"/>
      <c r="F25" s="138">
        <v>20000</v>
      </c>
      <c r="G25" s="138">
        <f t="shared" si="1"/>
        <v>1756438</v>
      </c>
      <c r="I25" s="129" t="s">
        <v>169</v>
      </c>
      <c r="J25" s="166"/>
      <c r="K25" s="166"/>
      <c r="L25" s="166"/>
      <c r="M25" s="166"/>
      <c r="N25" s="166"/>
      <c r="O25" s="166"/>
      <c r="P25" s="166"/>
      <c r="Q25" s="166"/>
      <c r="R25" s="138"/>
      <c r="S25" s="138"/>
      <c r="T25" s="138"/>
    </row>
    <row r="26" spans="1:20" s="130" customFormat="1" x14ac:dyDescent="0.25">
      <c r="A26" s="165">
        <v>43341</v>
      </c>
      <c r="B26" s="167" t="s">
        <v>163</v>
      </c>
      <c r="C26" s="130" t="s">
        <v>170</v>
      </c>
      <c r="E26" s="138"/>
      <c r="F26" s="138">
        <v>40000</v>
      </c>
      <c r="G26" s="138">
        <f t="shared" si="1"/>
        <v>1716438</v>
      </c>
      <c r="I26" s="129" t="s">
        <v>169</v>
      </c>
      <c r="J26" s="166"/>
      <c r="K26" s="166"/>
      <c r="L26" s="166"/>
      <c r="M26" s="166"/>
      <c r="N26" s="166"/>
      <c r="O26" s="166"/>
      <c r="P26" s="166"/>
      <c r="Q26" s="166"/>
      <c r="R26" s="138"/>
      <c r="S26" s="138"/>
      <c r="T26" s="138"/>
    </row>
    <row r="27" spans="1:20" s="130" customFormat="1" x14ac:dyDescent="0.25">
      <c r="A27" s="165">
        <v>43194</v>
      </c>
      <c r="B27" s="167" t="s">
        <v>171</v>
      </c>
      <c r="C27" s="130" t="s">
        <v>172</v>
      </c>
      <c r="E27" s="138"/>
      <c r="F27" s="138">
        <v>100000</v>
      </c>
      <c r="G27" s="138">
        <f t="shared" si="1"/>
        <v>1616438</v>
      </c>
      <c r="I27" s="129"/>
      <c r="J27" s="166"/>
      <c r="K27" s="151">
        <v>100000</v>
      </c>
      <c r="L27" s="138"/>
      <c r="M27" s="154">
        <v>100000</v>
      </c>
      <c r="N27" s="166"/>
      <c r="O27" s="166"/>
      <c r="P27" s="166"/>
      <c r="Q27" s="166"/>
      <c r="R27" s="138"/>
      <c r="S27" s="138"/>
      <c r="T27" s="138"/>
    </row>
    <row r="28" spans="1:20" x14ac:dyDescent="0.25">
      <c r="A28" s="119">
        <v>42851</v>
      </c>
      <c r="B28" s="129" t="s">
        <v>82</v>
      </c>
      <c r="C28" s="130" t="s">
        <v>103</v>
      </c>
      <c r="D28" s="116"/>
      <c r="E28" s="156" t="s">
        <v>114</v>
      </c>
      <c r="F28" s="138">
        <v>75000</v>
      </c>
      <c r="G28" s="27">
        <f>G27-F28</f>
        <v>1541438</v>
      </c>
      <c r="H28" s="116"/>
      <c r="I28" s="120" t="s">
        <v>120</v>
      </c>
      <c r="K28" s="151">
        <v>75000</v>
      </c>
      <c r="L28" s="2"/>
      <c r="M28" s="153"/>
      <c r="N28" s="2"/>
      <c r="O28" s="86"/>
      <c r="P28" s="2"/>
      <c r="Q28" s="87"/>
      <c r="R28" s="2"/>
      <c r="S28" s="2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37">
        <v>50000</v>
      </c>
      <c r="G29" s="27">
        <f t="shared" ref="G29:G33" si="2">G28-F29</f>
        <v>1491438</v>
      </c>
      <c r="J29" s="4"/>
      <c r="K29" s="73"/>
      <c r="L29" s="4"/>
      <c r="M29" s="152"/>
      <c r="N29" s="4"/>
      <c r="O29" s="89"/>
      <c r="P29" s="4"/>
      <c r="Q29" s="90"/>
      <c r="R29" s="2"/>
      <c r="S29" s="2"/>
      <c r="T29" s="2"/>
    </row>
    <row r="30" spans="1:20" x14ac:dyDescent="0.25">
      <c r="A30" s="15">
        <v>42823</v>
      </c>
      <c r="B30" s="129" t="s">
        <v>82</v>
      </c>
      <c r="C30" s="130" t="s">
        <v>101</v>
      </c>
      <c r="F30" s="138">
        <v>25000</v>
      </c>
      <c r="G30" s="27">
        <f t="shared" si="2"/>
        <v>1466438</v>
      </c>
      <c r="K30" s="150"/>
      <c r="M30" s="153"/>
    </row>
    <row r="31" spans="1:20" x14ac:dyDescent="0.25">
      <c r="A31" s="145">
        <v>43005</v>
      </c>
      <c r="B31" s="134" t="s">
        <v>132</v>
      </c>
      <c r="C31" s="135" t="s">
        <v>133</v>
      </c>
      <c r="D31" s="136"/>
      <c r="E31" s="137"/>
      <c r="F31" s="138">
        <f>25000+25000</f>
        <v>50000</v>
      </c>
      <c r="G31" s="27">
        <f t="shared" si="2"/>
        <v>1416438</v>
      </c>
      <c r="J31" s="4"/>
      <c r="K31" s="150"/>
      <c r="L31" s="4"/>
      <c r="M31" s="152"/>
      <c r="N31" s="4"/>
      <c r="O31" s="89"/>
      <c r="P31" s="4"/>
      <c r="Q31" s="90"/>
      <c r="R31" s="2"/>
      <c r="S31" s="2"/>
      <c r="T31" s="2"/>
    </row>
    <row r="32" spans="1:20" s="130" customFormat="1" ht="30" x14ac:dyDescent="0.25">
      <c r="A32" s="145">
        <v>43068</v>
      </c>
      <c r="B32" s="134" t="s">
        <v>129</v>
      </c>
      <c r="C32" s="144" t="s">
        <v>126</v>
      </c>
      <c r="D32" s="136"/>
      <c r="E32" s="137"/>
      <c r="F32" s="138">
        <v>98382</v>
      </c>
      <c r="G32" s="27">
        <f t="shared" si="2"/>
        <v>1318056</v>
      </c>
      <c r="I32" s="129"/>
      <c r="J32" s="138"/>
      <c r="K32" s="151">
        <v>89132</v>
      </c>
      <c r="L32" s="138"/>
      <c r="M32" s="154">
        <v>54656</v>
      </c>
      <c r="N32" s="138"/>
      <c r="P32" s="138"/>
      <c r="Q32" s="138"/>
      <c r="R32" s="138"/>
      <c r="S32" s="138"/>
      <c r="T32" s="138"/>
    </row>
    <row r="33" spans="1:20" x14ac:dyDescent="0.25">
      <c r="A33" s="15">
        <v>43074</v>
      </c>
      <c r="B33" s="12" t="s">
        <v>143</v>
      </c>
      <c r="C33" s="135" t="s">
        <v>144</v>
      </c>
      <c r="F33" s="149">
        <v>500000</v>
      </c>
      <c r="G33" s="169">
        <f t="shared" si="2"/>
        <v>818056</v>
      </c>
      <c r="K33" s="150"/>
      <c r="M33" s="153"/>
    </row>
    <row r="34" spans="1:20" x14ac:dyDescent="0.25">
      <c r="A34" s="15"/>
      <c r="C34" s="135"/>
      <c r="F34" s="138"/>
      <c r="G34" s="4"/>
      <c r="K34" s="150"/>
      <c r="M34" s="153"/>
    </row>
    <row r="35" spans="1:20" x14ac:dyDescent="0.25">
      <c r="A35" s="18"/>
      <c r="B35" s="58" t="s">
        <v>60</v>
      </c>
      <c r="C35" s="1"/>
      <c r="D35" s="1"/>
      <c r="E35" s="5"/>
      <c r="F35" s="6"/>
      <c r="G35" s="56"/>
      <c r="J35" s="4"/>
      <c r="K35" s="73"/>
      <c r="L35" s="4"/>
      <c r="M35" s="152"/>
      <c r="N35" s="4"/>
      <c r="O35" s="89"/>
      <c r="P35" s="4"/>
      <c r="Q35" s="90"/>
      <c r="R35" s="2"/>
      <c r="S35" s="2"/>
      <c r="T35" s="2"/>
    </row>
    <row r="36" spans="1:20" x14ac:dyDescent="0.25">
      <c r="G36" s="46"/>
      <c r="K36" s="150"/>
      <c r="M36" s="153"/>
    </row>
    <row r="37" spans="1:20" s="130" customFormat="1" x14ac:dyDescent="0.25">
      <c r="A37" s="133">
        <v>43068</v>
      </c>
      <c r="B37" s="134" t="s">
        <v>124</v>
      </c>
      <c r="C37" s="135" t="s">
        <v>106</v>
      </c>
      <c r="D37" s="136"/>
      <c r="E37" s="137"/>
      <c r="F37" s="137">
        <v>250000</v>
      </c>
      <c r="G37" s="51"/>
      <c r="I37" s="129"/>
      <c r="J37" s="138"/>
      <c r="K37" s="151"/>
      <c r="L37" s="138"/>
      <c r="M37" s="154"/>
      <c r="N37" s="138"/>
      <c r="O37" s="138"/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125</v>
      </c>
      <c r="C38" s="135" t="s">
        <v>107</v>
      </c>
      <c r="D38" s="136"/>
      <c r="E38" s="137"/>
      <c r="F38" s="137">
        <v>650000</v>
      </c>
      <c r="G38" s="51"/>
      <c r="I38" s="129"/>
      <c r="J38" s="138"/>
      <c r="K38" s="151"/>
      <c r="L38" s="138"/>
      <c r="M38" s="154"/>
      <c r="N38" s="138"/>
      <c r="O38" s="138"/>
      <c r="P38" s="138"/>
      <c r="Q38" s="138"/>
      <c r="R38" s="138"/>
      <c r="S38" s="138"/>
      <c r="T38" s="138"/>
    </row>
    <row r="39" spans="1:20" x14ac:dyDescent="0.25">
      <c r="K39" s="150"/>
      <c r="M39" s="153"/>
    </row>
    <row r="40" spans="1:20" ht="5.25" customHeight="1" x14ac:dyDescent="0.25">
      <c r="A40" s="15"/>
      <c r="E40" s="2"/>
      <c r="F40" s="20"/>
      <c r="G40" s="2"/>
      <c r="J40" s="99"/>
      <c r="K40" s="100"/>
      <c r="L40" s="99"/>
      <c r="M40" s="37"/>
      <c r="N40" s="99"/>
      <c r="O40" s="101"/>
      <c r="P40" s="99"/>
      <c r="Q40" s="102"/>
      <c r="R40" s="2"/>
      <c r="S40" s="2"/>
      <c r="T40" s="2"/>
    </row>
    <row r="41" spans="1:20" x14ac:dyDescent="0.25"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ht="15.75" thickBot="1" x14ac:dyDescent="0.3">
      <c r="A42" s="15"/>
      <c r="E42" s="2"/>
      <c r="F42" s="46" t="s">
        <v>84</v>
      </c>
      <c r="G42" s="2"/>
      <c r="J42" s="95"/>
      <c r="K42" s="106">
        <f>SUM(K10:K39)*-1+K8</f>
        <v>2168978</v>
      </c>
      <c r="L42" s="95"/>
      <c r="M42" s="105">
        <f>SUM(M10:M39)*-1+M8</f>
        <v>3033454</v>
      </c>
      <c r="N42" s="95"/>
      <c r="O42" s="104">
        <f>SUM(O10:O39)*-1+O8</f>
        <v>3188110</v>
      </c>
      <c r="P42" s="95"/>
      <c r="Q42" s="103">
        <f>SUM(Q10:Q39)*-1+Q8</f>
        <v>3188110</v>
      </c>
      <c r="R42" s="2"/>
      <c r="S42" s="2"/>
      <c r="T42" s="2"/>
    </row>
    <row r="43" spans="1:20" ht="15.75" thickTop="1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B45" s="59" t="s">
        <v>164</v>
      </c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s="71" customFormat="1" x14ac:dyDescent="0.25">
      <c r="A46" s="22">
        <v>43341</v>
      </c>
      <c r="B46" s="70" t="s">
        <v>163</v>
      </c>
      <c r="C46" s="71" t="s">
        <v>165</v>
      </c>
      <c r="E46" s="38"/>
      <c r="F46" s="168"/>
      <c r="G46" s="38"/>
      <c r="I46" s="7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71" customFormat="1" x14ac:dyDescent="0.25">
      <c r="A47" s="22">
        <v>43341</v>
      </c>
      <c r="B47" s="70" t="s">
        <v>163</v>
      </c>
      <c r="C47" s="71" t="s">
        <v>166</v>
      </c>
      <c r="E47" s="38"/>
      <c r="F47" s="168"/>
      <c r="G47" s="38"/>
      <c r="I47" s="7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71" customFormat="1" x14ac:dyDescent="0.25">
      <c r="A48" s="22">
        <v>43376</v>
      </c>
      <c r="B48" s="70" t="s">
        <v>173</v>
      </c>
      <c r="C48" s="71" t="s">
        <v>174</v>
      </c>
      <c r="E48" s="38"/>
      <c r="F48" s="168"/>
      <c r="G48" s="38"/>
      <c r="I48" s="7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71" customFormat="1" x14ac:dyDescent="0.25">
      <c r="A49" s="22">
        <v>43341</v>
      </c>
      <c r="B49" s="70" t="s">
        <v>175</v>
      </c>
      <c r="C49" s="71" t="s">
        <v>176</v>
      </c>
      <c r="E49" s="38"/>
      <c r="F49" s="168"/>
      <c r="G49" s="38"/>
      <c r="I49" s="7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71" customFormat="1" x14ac:dyDescent="0.25">
      <c r="A50" s="22"/>
      <c r="B50" s="70"/>
      <c r="E50" s="38"/>
      <c r="F50" s="168"/>
      <c r="G50" s="38"/>
      <c r="I50" s="7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71" customFormat="1" x14ac:dyDescent="0.25">
      <c r="A51" s="22"/>
      <c r="B51" s="70"/>
      <c r="E51" s="38"/>
      <c r="F51" s="168"/>
      <c r="G51" s="38"/>
      <c r="I51" s="7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71" customFormat="1" x14ac:dyDescent="0.25">
      <c r="A52" s="22"/>
      <c r="B52" s="70"/>
      <c r="E52" s="38"/>
      <c r="F52" s="168"/>
      <c r="G52" s="38"/>
      <c r="I52" s="7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71" customFormat="1" x14ac:dyDescent="0.25">
      <c r="A53" s="22"/>
      <c r="B53" s="70"/>
      <c r="E53" s="38"/>
      <c r="F53" s="168"/>
      <c r="G53" s="38"/>
      <c r="I53" s="7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1"/>
      <c r="D56" s="1"/>
      <c r="E56" s="1"/>
      <c r="F56" s="21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C57" s="3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B62" s="17"/>
      <c r="C62" s="3"/>
      <c r="D62" s="1"/>
      <c r="E62" s="1"/>
      <c r="F62" s="21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13"/>
      <c r="F63" s="114"/>
      <c r="G63" s="2"/>
      <c r="H63" t="s">
        <v>0</v>
      </c>
    </row>
    <row r="64" spans="1:20" x14ac:dyDescent="0.25">
      <c r="A64" s="15"/>
      <c r="B64" s="17"/>
      <c r="C64" s="3"/>
      <c r="D64" s="1"/>
      <c r="E64" s="1"/>
      <c r="F64" s="114"/>
      <c r="G64" s="2"/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B66" s="17"/>
      <c r="C66" s="1"/>
      <c r="D66" s="1"/>
      <c r="E66" s="1"/>
      <c r="F66" s="1"/>
    </row>
  </sheetData>
  <mergeCells count="2">
    <mergeCell ref="C24:E24"/>
    <mergeCell ref="C25:E25"/>
  </mergeCells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pulje'!G41-E2</f>
        <v>-400000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43125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100">
        <f>G36</f>
        <v>77062</v>
      </c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3265172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 t="s">
        <v>142</v>
      </c>
      <c r="I10" s="44" t="s">
        <v>98</v>
      </c>
      <c r="J10" s="4"/>
      <c r="K10" s="73">
        <v>500000</v>
      </c>
      <c r="L10" s="4" t="s">
        <v>142</v>
      </c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H11" s="46" t="s">
        <v>142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H12" s="46" t="s">
        <v>142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136</v>
      </c>
      <c r="D13" s="46"/>
      <c r="E13" s="4" t="s">
        <v>41</v>
      </c>
      <c r="F13" s="126">
        <v>75000</v>
      </c>
      <c r="G13" s="4">
        <f t="shared" si="0"/>
        <v>4804810</v>
      </c>
      <c r="H13" s="46" t="s">
        <v>142</v>
      </c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137</v>
      </c>
      <c r="D14" s="46"/>
      <c r="E14" s="4" t="s">
        <v>40</v>
      </c>
      <c r="F14" s="126">
        <v>50000</v>
      </c>
      <c r="G14" s="4">
        <f t="shared" si="0"/>
        <v>4754810</v>
      </c>
      <c r="H14" s="46" t="s">
        <v>142</v>
      </c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H15" s="46" t="s">
        <v>142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H16" s="46" t="s">
        <v>142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H17" s="46" t="s">
        <v>142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H18" s="46" t="s">
        <v>142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H19" s="46" t="s">
        <v>142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H20" s="46" t="s">
        <v>142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H21" s="46" t="s">
        <v>142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H22" s="46" t="s">
        <v>142</v>
      </c>
      <c r="I22" s="44" t="s">
        <v>120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H23" s="46" t="s">
        <v>142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121</v>
      </c>
      <c r="F24" s="126">
        <v>19800</v>
      </c>
      <c r="G24" s="4">
        <f t="shared" si="0"/>
        <v>2475562</v>
      </c>
      <c r="H24" s="46" t="s">
        <v>142</v>
      </c>
      <c r="I24" s="44" t="s">
        <v>2</v>
      </c>
    </row>
    <row r="25" spans="1:20" x14ac:dyDescent="0.25">
      <c r="A25" s="43">
        <v>42704</v>
      </c>
      <c r="B25" s="44" t="s">
        <v>110</v>
      </c>
      <c r="C25" s="46" t="s">
        <v>140</v>
      </c>
      <c r="D25" s="46"/>
      <c r="E25" s="4"/>
      <c r="F25" s="126">
        <v>562500</v>
      </c>
      <c r="G25" s="4">
        <f>G24-F25</f>
        <v>1913062</v>
      </c>
      <c r="H25" s="46" t="s">
        <v>142</v>
      </c>
      <c r="I25" s="109" t="s">
        <v>122</v>
      </c>
      <c r="J25" s="4"/>
      <c r="K25" s="73">
        <v>562500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ht="28.5" customHeight="1" x14ac:dyDescent="0.25">
      <c r="A26" s="43" t="s">
        <v>138</v>
      </c>
      <c r="B26" s="44"/>
      <c r="C26" s="171" t="s">
        <v>139</v>
      </c>
      <c r="D26" s="171"/>
      <c r="E26" s="171"/>
      <c r="F26" s="126">
        <v>20000</v>
      </c>
      <c r="G26" s="4">
        <f>G25-F26</f>
        <v>1893062</v>
      </c>
      <c r="H26" s="46" t="s">
        <v>142</v>
      </c>
      <c r="I26" s="109" t="s">
        <v>2</v>
      </c>
      <c r="J26" s="4"/>
      <c r="K26" s="73"/>
      <c r="L26" s="4"/>
      <c r="M26" s="88"/>
      <c r="N26" s="4"/>
      <c r="O26" s="89"/>
      <c r="P26" s="4"/>
      <c r="Q26" s="90"/>
      <c r="R26" s="2"/>
      <c r="S26" s="2"/>
      <c r="T26" s="2"/>
    </row>
    <row r="27" spans="1:20" s="130" customFormat="1" x14ac:dyDescent="0.25">
      <c r="A27" s="146">
        <v>43068</v>
      </c>
      <c r="B27" s="147" t="s">
        <v>128</v>
      </c>
      <c r="C27" s="148" t="s">
        <v>127</v>
      </c>
      <c r="D27" s="136"/>
      <c r="E27" s="137"/>
      <c r="F27" s="126">
        <v>1000000</v>
      </c>
      <c r="G27" s="4">
        <f>G26-F27</f>
        <v>893062</v>
      </c>
      <c r="H27" s="46" t="s">
        <v>142</v>
      </c>
      <c r="I27" s="139" t="s">
        <v>141</v>
      </c>
      <c r="J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23" customFormat="1" x14ac:dyDescent="0.25">
      <c r="A28" s="127"/>
      <c r="B28" s="132" t="s">
        <v>115</v>
      </c>
      <c r="E28" s="39"/>
      <c r="F28" s="39"/>
      <c r="G28" s="39"/>
      <c r="I28" s="111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25">
        <v>50000</v>
      </c>
      <c r="G29" s="4">
        <f>G27-F29</f>
        <v>843062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19">
        <v>42613</v>
      </c>
      <c r="B30" s="120" t="s">
        <v>123</v>
      </c>
      <c r="C30" s="115" t="s">
        <v>51</v>
      </c>
      <c r="D30" s="116"/>
      <c r="E30" s="16"/>
      <c r="F30" s="124">
        <v>106000</v>
      </c>
      <c r="G30" s="4">
        <f t="shared" ref="G30:G36" si="1">G29-F30</f>
        <v>737062</v>
      </c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5">
        <v>42823</v>
      </c>
      <c r="B31" s="129" t="s">
        <v>82</v>
      </c>
      <c r="C31" s="130" t="s">
        <v>101</v>
      </c>
      <c r="F31" s="124">
        <v>25000</v>
      </c>
      <c r="G31" s="4">
        <f t="shared" si="1"/>
        <v>712062</v>
      </c>
    </row>
    <row r="32" spans="1:20" x14ac:dyDescent="0.25">
      <c r="A32" s="145">
        <v>43005</v>
      </c>
      <c r="B32" s="134" t="s">
        <v>131</v>
      </c>
      <c r="C32" s="135" t="s">
        <v>130</v>
      </c>
      <c r="D32" s="136"/>
      <c r="E32" s="137"/>
      <c r="F32" s="137">
        <v>40000</v>
      </c>
      <c r="G32" s="4">
        <f t="shared" si="1"/>
        <v>672062</v>
      </c>
      <c r="J32" s="4"/>
      <c r="K32" s="73">
        <v>40000</v>
      </c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45">
        <v>43005</v>
      </c>
      <c r="B33" s="134" t="s">
        <v>132</v>
      </c>
      <c r="C33" s="135" t="s">
        <v>133</v>
      </c>
      <c r="D33" s="136"/>
      <c r="E33" s="137"/>
      <c r="F33" s="137">
        <v>25000</v>
      </c>
      <c r="G33" s="4">
        <f t="shared" si="1"/>
        <v>647062</v>
      </c>
      <c r="J33" s="4"/>
      <c r="K33" s="73">
        <v>25000</v>
      </c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5">
        <v>43005</v>
      </c>
      <c r="B34" s="12" t="s">
        <v>135</v>
      </c>
      <c r="C34" s="135" t="s">
        <v>134</v>
      </c>
      <c r="F34" s="138">
        <v>70000</v>
      </c>
      <c r="G34" s="4">
        <f t="shared" si="1"/>
        <v>577062</v>
      </c>
    </row>
    <row r="35" spans="1:20" s="130" customFormat="1" ht="30" x14ac:dyDescent="0.25">
      <c r="A35" s="145">
        <v>43068</v>
      </c>
      <c r="B35" s="134" t="s">
        <v>129</v>
      </c>
      <c r="C35" s="144" t="s">
        <v>126</v>
      </c>
      <c r="D35" s="136"/>
      <c r="E35" s="137"/>
      <c r="F35" s="137">
        <v>0</v>
      </c>
      <c r="G35" s="4">
        <f t="shared" si="1"/>
        <v>577062</v>
      </c>
      <c r="I35" s="129"/>
      <c r="J35" s="138"/>
      <c r="K35" s="73">
        <v>98382</v>
      </c>
      <c r="L35" s="138"/>
      <c r="M35" s="138">
        <v>89132</v>
      </c>
      <c r="N35" s="138"/>
      <c r="O35" s="138">
        <v>54656</v>
      </c>
      <c r="P35" s="138"/>
      <c r="Q35" s="138"/>
      <c r="R35" s="138"/>
      <c r="S35" s="138"/>
      <c r="T35" s="138"/>
    </row>
    <row r="36" spans="1:20" x14ac:dyDescent="0.25">
      <c r="A36" s="15">
        <v>43074</v>
      </c>
      <c r="B36" s="12" t="s">
        <v>143</v>
      </c>
      <c r="C36" s="135" t="s">
        <v>144</v>
      </c>
      <c r="F36" s="149">
        <v>500000</v>
      </c>
      <c r="G36" s="4">
        <f t="shared" si="1"/>
        <v>77062</v>
      </c>
    </row>
    <row r="37" spans="1:20" x14ac:dyDescent="0.25">
      <c r="A37" s="15"/>
      <c r="C37" s="135"/>
      <c r="F37" s="138"/>
      <c r="G37" s="4"/>
    </row>
    <row r="38" spans="1:20" x14ac:dyDescent="0.25">
      <c r="A38" s="18"/>
      <c r="B38" s="58" t="s">
        <v>60</v>
      </c>
      <c r="C38" s="1"/>
      <c r="D38" s="1"/>
      <c r="E38" s="5"/>
      <c r="F38" s="6"/>
      <c r="G38" s="56"/>
      <c r="J38" s="4"/>
      <c r="K38" s="73"/>
      <c r="L38" s="4"/>
      <c r="M38" s="88"/>
      <c r="N38" s="4"/>
      <c r="O38" s="89"/>
      <c r="P38" s="4"/>
      <c r="Q38" s="90"/>
      <c r="R38" s="2"/>
      <c r="S38" s="2"/>
      <c r="T38" s="2"/>
    </row>
    <row r="39" spans="1:20" x14ac:dyDescent="0.25">
      <c r="G39" s="46"/>
    </row>
    <row r="40" spans="1:20" s="130" customFormat="1" x14ac:dyDescent="0.25">
      <c r="A40" s="133">
        <v>43068</v>
      </c>
      <c r="B40" s="134" t="s">
        <v>124</v>
      </c>
      <c r="C40" s="135" t="s">
        <v>106</v>
      </c>
      <c r="D40" s="136"/>
      <c r="E40" s="137"/>
      <c r="F40" s="137">
        <v>250000</v>
      </c>
      <c r="G40" s="51"/>
      <c r="I40" s="12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30" customFormat="1" x14ac:dyDescent="0.25">
      <c r="A41" s="133">
        <v>43068</v>
      </c>
      <c r="B41" s="134" t="s">
        <v>125</v>
      </c>
      <c r="C41" s="135" t="s">
        <v>107</v>
      </c>
      <c r="D41" s="136"/>
      <c r="E41" s="137"/>
      <c r="F41" s="137">
        <v>650000</v>
      </c>
      <c r="G41" s="51"/>
      <c r="I41" s="12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3" spans="1:20" s="23" customFormat="1" x14ac:dyDescent="0.25">
      <c r="G43" s="69"/>
      <c r="I43" s="111"/>
      <c r="J43" s="38"/>
      <c r="K43" s="73"/>
      <c r="L43" s="38"/>
      <c r="M43" s="88"/>
      <c r="N43" s="38"/>
      <c r="O43" s="89"/>
      <c r="P43" s="38"/>
      <c r="Q43" s="90"/>
      <c r="R43" s="39"/>
      <c r="S43" s="39"/>
      <c r="T43" s="39"/>
    </row>
    <row r="44" spans="1:20" s="23" customFormat="1" x14ac:dyDescent="0.25">
      <c r="G44" s="69" t="s">
        <v>0</v>
      </c>
      <c r="H44" s="39"/>
      <c r="I44" s="112"/>
      <c r="J44" s="38"/>
      <c r="K44" s="73"/>
      <c r="L44" s="38"/>
      <c r="M44" s="88"/>
      <c r="N44" s="38"/>
      <c r="O44" s="89"/>
      <c r="P44" s="38"/>
      <c r="Q44" s="90"/>
      <c r="R44" s="39"/>
      <c r="S44" s="39"/>
      <c r="T44" s="39"/>
    </row>
    <row r="45" spans="1:20" ht="5.25" customHeight="1" x14ac:dyDescent="0.25">
      <c r="A45" s="15"/>
      <c r="E45" s="2"/>
      <c r="F45" s="20"/>
      <c r="G45" s="2"/>
      <c r="J45" s="99"/>
      <c r="K45" s="100"/>
      <c r="L45" s="99"/>
      <c r="M45" s="37"/>
      <c r="N45" s="99"/>
      <c r="O45" s="101"/>
      <c r="P45" s="99"/>
      <c r="Q45" s="102"/>
      <c r="R45" s="2"/>
      <c r="S45" s="2"/>
      <c r="T45" s="2"/>
    </row>
    <row r="46" spans="1:20" x14ac:dyDescent="0.25"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ht="15.75" thickBot="1" x14ac:dyDescent="0.3">
      <c r="A47" s="15"/>
      <c r="E47" s="2"/>
      <c r="F47" s="46" t="s">
        <v>84</v>
      </c>
      <c r="G47" s="2"/>
      <c r="J47" s="95"/>
      <c r="K47" s="106">
        <f>SUM(K10:K44)*-1+K8</f>
        <v>1694290</v>
      </c>
      <c r="L47" s="95"/>
      <c r="M47" s="105">
        <f>SUM(M10:M44)*-1+M8</f>
        <v>2828978</v>
      </c>
      <c r="N47" s="95"/>
      <c r="O47" s="104">
        <f>SUM(O10:O44)*-1+O8</f>
        <v>3133454</v>
      </c>
      <c r="P47" s="95"/>
      <c r="Q47" s="103">
        <f>SUM(Q10:Q44)*-1+Q8</f>
        <v>3188110</v>
      </c>
      <c r="R47" s="2"/>
      <c r="S47" s="2"/>
      <c r="T47" s="2"/>
    </row>
    <row r="48" spans="1:20" ht="15.75" thickTop="1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B61" s="17"/>
      <c r="C61" s="1"/>
      <c r="D61" s="1"/>
      <c r="E61" s="1"/>
      <c r="F61" s="21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C63" s="3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C64" s="3"/>
      <c r="F64" s="20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B67" s="17"/>
      <c r="C67" s="3"/>
      <c r="D67" s="1"/>
      <c r="E67" s="1"/>
      <c r="F67" s="21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B68" s="17"/>
      <c r="C68" s="3"/>
      <c r="D68" s="1"/>
      <c r="E68" s="113"/>
      <c r="F68" s="114"/>
      <c r="G68" s="2"/>
      <c r="H68" t="s">
        <v>0</v>
      </c>
    </row>
    <row r="69" spans="1:20" x14ac:dyDescent="0.25">
      <c r="A69" s="15"/>
      <c r="B69" s="17"/>
      <c r="C69" s="3"/>
      <c r="D69" s="1"/>
      <c r="E69" s="1"/>
      <c r="F69" s="114"/>
      <c r="G69" s="2"/>
    </row>
    <row r="70" spans="1:20" x14ac:dyDescent="0.25">
      <c r="A70" s="15"/>
      <c r="B70" s="17"/>
      <c r="C70" s="3"/>
      <c r="D70" s="1"/>
      <c r="E70" s="1"/>
      <c r="F70" s="114"/>
      <c r="G70" s="2"/>
    </row>
    <row r="71" spans="1:20" x14ac:dyDescent="0.25">
      <c r="B71" s="17"/>
      <c r="C71" s="1"/>
      <c r="D71" s="1"/>
      <c r="E71" s="1"/>
      <c r="F71" s="1"/>
    </row>
  </sheetData>
  <mergeCells count="1">
    <mergeCell ref="C26:E26"/>
  </mergeCells>
  <pageMargins left="0" right="0" top="0.39370078740157483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workbookViewId="0">
      <selection activeCell="F15" sqref="F15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69633/16</EnclosureFileNumber>
    <MeetingStartDate xmlns="d08b57ff-b9b7-4581-975d-98f87b579a51">2018-11-28T15:00:00+00:00</MeetingStartDate>
    <AgendaId xmlns="d08b57ff-b9b7-4581-975d-98f87b579a51">9224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2303898</FusionId>
    <DocumentType xmlns="d08b57ff-b9b7-4581-975d-98f87b579a51"/>
    <AgendaAccessLevelName xmlns="d08b57ff-b9b7-4581-975d-98f87b579a51">Åben</AgendaAccessLevelName>
    <UNC xmlns="d08b57ff-b9b7-4581-975d-98f87b579a51">1955050</UNC>
    <MeetingDateAndTime xmlns="d08b57ff-b9b7-4581-975d-98f87b579a51">28-11-2018 fra 16:00 - 19:30</MeetingDateAndTime>
    <MeetingTitle xmlns="d08b57ff-b9b7-4581-975d-98f87b579a51">28-11-2018</MeetingTitle>
    <MeetingEndDate xmlns="d08b57ff-b9b7-4581-975d-98f87b579a51">2018-11-28T18:30:00+00:00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766DFB94-306E-4D6D-B0EA-B64B1900211E}"/>
</file>

<file path=customXml/itemProps2.xml><?xml version="1.0" encoding="utf-8"?>
<ds:datastoreItem xmlns:ds="http://schemas.openxmlformats.org/officeDocument/2006/customXml" ds:itemID="{90F904FC-407F-48C9-8641-1CDCB93AD68A}"/>
</file>

<file path=customXml/itemProps3.xml><?xml version="1.0" encoding="utf-8"?>
<ds:datastoreItem xmlns:ds="http://schemas.openxmlformats.org/officeDocument/2006/customXml" ds:itemID="{004DF129-3BE0-4EA0-9ABB-54F60E6D1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3</vt:i4>
      </vt:variant>
    </vt:vector>
  </HeadingPairs>
  <TitlesOfParts>
    <vt:vector size="10" baseType="lpstr">
      <vt:lpstr>2018  Byrådets udvikl pulje </vt:lpstr>
      <vt:lpstr>Ark1</vt:lpstr>
      <vt:lpstr>Ark3</vt:lpstr>
      <vt:lpstr>Ark4</vt:lpstr>
      <vt:lpstr>Ark5</vt:lpstr>
      <vt:lpstr>2017  Byrådets udvikl pulje</vt:lpstr>
      <vt:lpstr>2016 Byrådets udvikl pulje </vt:lpstr>
      <vt:lpstr>'2016 Byrådets udvikl pulje '!Udskriftsområde</vt:lpstr>
      <vt:lpstr>'2017  Byrådets udvikl pulje'!Udskriftsområde</vt:lpstr>
      <vt:lpstr>'2018  Byrådets udvikl pulje 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ØKE-28-11-2018 - Bilag 299.04 Byrådets udviklingspuje - specifikation</dc:title>
  <dc:creator>Peder Sandfeld</dc:creator>
  <cp:lastModifiedBy>Peder Sandfeld</cp:lastModifiedBy>
  <cp:lastPrinted>2018-10-23T08:45:35Z</cp:lastPrinted>
  <dcterms:created xsi:type="dcterms:W3CDTF">2015-08-04T11:07:38Z</dcterms:created>
  <dcterms:modified xsi:type="dcterms:W3CDTF">2018-11-15T09:00:32Z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